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'2016'!$A$1:$F$134</definedName>
  </definedNames>
  <calcPr calcId="145621"/>
</workbook>
</file>

<file path=xl/calcChain.xml><?xml version="1.0" encoding="utf-8"?>
<calcChain xmlns="http://schemas.openxmlformats.org/spreadsheetml/2006/main">
  <c r="F32" i="4" l="1"/>
  <c r="F21" i="4"/>
  <c r="F129" i="4" l="1"/>
  <c r="F111" i="4"/>
  <c r="F55" i="4"/>
  <c r="F87" i="4"/>
  <c r="F85" i="4"/>
  <c r="F57" i="4"/>
  <c r="F43" i="4" l="1"/>
  <c r="F42" i="4" l="1"/>
  <c r="F80" i="4" l="1"/>
  <c r="F81" i="4" l="1"/>
  <c r="F37" i="4"/>
  <c r="F23" i="4"/>
  <c r="F59" i="4" l="1"/>
  <c r="F39" i="4" l="1"/>
  <c r="F77" i="4" l="1"/>
  <c r="F89" i="4"/>
  <c r="F88" i="4" l="1"/>
  <c r="F33" i="4"/>
  <c r="F18" i="4"/>
  <c r="F108" i="4" l="1"/>
  <c r="F102" i="4"/>
  <c r="F83" i="4" l="1"/>
  <c r="F117" i="4" l="1"/>
  <c r="F29" i="4" l="1"/>
  <c r="F121" i="4" l="1"/>
  <c r="F115" i="4"/>
  <c r="F51" i="4"/>
  <c r="F92" i="4" l="1"/>
  <c r="F22" i="4" l="1"/>
  <c r="F68" i="4" l="1"/>
  <c r="F94" i="4" l="1"/>
  <c r="F90" i="4"/>
  <c r="F76" i="4" l="1"/>
  <c r="F96" i="4"/>
  <c r="F70" i="4" l="1"/>
  <c r="F73" i="4" l="1"/>
  <c r="F58" i="4"/>
  <c r="F56" i="4"/>
  <c r="F64" i="4"/>
  <c r="F79" i="4" l="1"/>
  <c r="F67" i="4" l="1"/>
  <c r="F69" i="4"/>
  <c r="F66" i="4" l="1"/>
  <c r="F50" i="4"/>
  <c r="F17" i="4"/>
  <c r="F62" i="4" l="1"/>
  <c r="F54" i="4" l="1"/>
  <c r="F31" i="4"/>
  <c r="F75" i="4" l="1"/>
  <c r="F38" i="4" l="1"/>
  <c r="F36" i="4"/>
  <c r="F110" i="4" l="1"/>
  <c r="F84" i="4" l="1"/>
  <c r="F114" i="4" l="1"/>
  <c r="F113" i="4" s="1"/>
  <c r="F28" i="4" l="1"/>
  <c r="F27" i="4" s="1"/>
  <c r="F130" i="4" l="1"/>
  <c r="F132" i="4" l="1"/>
  <c r="F120" i="4" l="1"/>
  <c r="F119" i="4" s="1"/>
  <c r="F124" i="4" l="1"/>
  <c r="F122" i="4"/>
  <c r="F60" i="4"/>
  <c r="F53" i="4" s="1"/>
  <c r="F52" i="4" s="1"/>
  <c r="F116" i="4" l="1"/>
  <c r="F112" i="4" s="1"/>
  <c r="F86" i="4" l="1"/>
  <c r="F128" i="4"/>
  <c r="F106" i="4"/>
  <c r="F105" i="4" s="1"/>
  <c r="F104" i="4" s="1"/>
  <c r="F100" i="4"/>
  <c r="F99" i="4" s="1"/>
  <c r="F82" i="4"/>
  <c r="F72" i="4"/>
  <c r="F49" i="4"/>
  <c r="F47" i="4"/>
  <c r="F46" i="4" s="1"/>
  <c r="F41" i="4"/>
  <c r="F34" i="4"/>
  <c r="F30" i="4" s="1"/>
  <c r="F25" i="4"/>
  <c r="F24" i="4" s="1"/>
  <c r="F20" i="4"/>
  <c r="F16" i="4"/>
  <c r="F78" i="4" l="1"/>
  <c r="F71" i="4" s="1"/>
  <c r="F19" i="4"/>
  <c r="F15" i="4" s="1"/>
  <c r="F127" i="4"/>
  <c r="F126" i="4" s="1"/>
  <c r="F98" i="4"/>
  <c r="F40" i="4"/>
  <c r="F45" i="4" l="1"/>
  <c r="F134" i="4" s="1"/>
</calcChain>
</file>

<file path=xl/sharedStrings.xml><?xml version="1.0" encoding="utf-8"?>
<sst xmlns="http://schemas.openxmlformats.org/spreadsheetml/2006/main" count="204" uniqueCount="158">
  <si>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</si>
  <si>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</si>
  <si>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</si>
  <si>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</si>
  <si>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</si>
  <si>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</si>
  <si>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</si>
  <si>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</si>
  <si>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</si>
  <si>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</si>
  <si>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</si>
  <si>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</si>
  <si>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</si>
  <si>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</si>
  <si>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</si>
  <si>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</si>
  <si>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</si>
  <si>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</si>
  <si>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</si>
  <si>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</si>
  <si>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</si>
  <si>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</si>
  <si>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</si>
  <si>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</si>
  <si>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</si>
  <si>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</si>
  <si>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</si>
  <si>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</si>
  <si>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</si>
  <si>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</si>
  <si>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</si>
  <si>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</si>
  <si>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</si>
  <si>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</si>
  <si>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</si>
  <si>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</si>
  <si>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</si>
  <si>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</si>
  <si>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</si>
  <si>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</si>
  <si>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</si>
  <si>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</si>
  <si>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</si>
  <si>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</si>
  <si>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</si>
  <si>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</si>
  <si>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</si>
  <si>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</si>
  <si>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</si>
  <si>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</si>
  <si>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</si>
  <si>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</si>
  <si>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</si>
  <si>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</si>
  <si>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</si>
  <si>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</si>
  <si>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</si>
  <si>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</si>
  <si>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</si>
  <si>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</si>
  <si>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</si>
  <si>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</si>
  <si>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</si>
  <si>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</si>
  <si>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</si>
  <si>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</si>
  <si>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</si>
  <si>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</si>
  <si>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</si>
  <si>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</si>
  <si>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</si>
  <si>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</si>
  <si>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</si>
  <si>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</si>
  <si>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</si>
  <si>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</si>
  <si>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</si>
  <si>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</si>
  <si>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</si>
  <si>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</si>
  <si>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</si>
  <si>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</si>
  <si>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</si>
  <si>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</si>
  <si>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</si>
  <si>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</si>
  <si>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</si>
  <si>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</si>
  <si>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</si>
  <si>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</si>
  <si>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</si>
  <si>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</si>
  <si>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</si>
  <si>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</si>
  <si>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</si>
  <si>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</si>
  <si>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</si>
  <si>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</si>
  <si>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</si>
  <si>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</si>
  <si>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</si>
  <si>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</si>
  <si>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</si>
  <si>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</si>
  <si>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</si>
  <si>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</si>
  <si>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</si>
  <si>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</si>
  <si>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</si>
  <si>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</si>
  <si>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</si>
  <si>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</si>
  <si>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</si>
  <si>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</si>
  <si>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</si>
  <si>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</si>
  <si>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</si>
  <si>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</si>
  <si>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</si>
  <si>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</si>
  <si>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</si>
  <si>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</si>
  <si>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</si>
  <si>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</si>
  <si>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</si>
  <si>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</si>
  <si>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</si>
  <si>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</si>
  <si>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</si>
  <si>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</si>
  <si>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</si>
  <si>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</si>
  <si>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</si>
  <si>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</si>
  <si>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</si>
  <si>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</si>
  <si>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</si>
  <si>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</si>
  <si>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</si>
  <si>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</si>
  <si>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</si>
  <si>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</si>
  <si>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</si>
  <si>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</si>
  <si>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</si>
  <si>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</si>
  <si>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</si>
  <si>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</si>
  <si>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</si>
  <si>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</si>
  <si>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</si>
  <si>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</si>
  <si>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</si>
  <si>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</si>
  <si>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</si>
  <si>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</si>
  <si>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3</t>
  </si>
  <si>
    <t>от 11.11.2022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</si>
</sst>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6"/>
  <sheetViews>
    <sheetView tabSelected="1" view="pageBreakPreview" zoomScale="130" zoomScaleNormal="100" zoomScaleSheetLayoutView="130" workbookViewId="0">
      <selection activeCell="H138" sqref="H138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8299473.0699999994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5855634.5599999996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5855634.5599999996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5077569+60000+215249.85+4232+73774+277613.56-27000</f>
        <v>5681438.4099999992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9800+10000+14000+15000</f>
        <v>48800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1443859.51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120199.89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33200+29400-0.11-29400+27000</f>
        <v>60199.89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596088.38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447300+78488.38+60000+31000-20000-20700+20000</f>
        <v>596088.38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257217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257217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F43+F44</f>
        <v>257217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f>243919+3573</f>
        <v>247492</v>
      </c>
      <c r="G43" s="37"/>
    </row>
    <row r="44" spans="1:8" ht="25.5" x14ac:dyDescent="0.2">
      <c r="A44" s="5" t="s">
        <v>58</v>
      </c>
      <c r="B44" s="29"/>
      <c r="C44" s="30"/>
      <c r="D44" s="2"/>
      <c r="E44" s="6">
        <v>200</v>
      </c>
      <c r="F44" s="7">
        <v>9725</v>
      </c>
      <c r="G44" s="37"/>
    </row>
    <row r="45" spans="1:8" ht="25.5" x14ac:dyDescent="0.2">
      <c r="A45" s="27" t="s">
        <v>9</v>
      </c>
      <c r="B45" s="27"/>
      <c r="C45" s="28" t="s">
        <v>35</v>
      </c>
      <c r="D45" s="28"/>
      <c r="E45" s="27"/>
      <c r="F45" s="12">
        <f>F46+F49</f>
        <v>78112</v>
      </c>
      <c r="G45" s="37"/>
    </row>
    <row r="46" spans="1:8" x14ac:dyDescent="0.2">
      <c r="A46" s="29" t="s">
        <v>10</v>
      </c>
      <c r="B46" s="29"/>
      <c r="C46" s="30" t="s">
        <v>36</v>
      </c>
      <c r="D46" s="30"/>
      <c r="E46" s="29"/>
      <c r="F46" s="14">
        <f>F47</f>
        <v>58112</v>
      </c>
      <c r="G46" s="37"/>
    </row>
    <row r="47" spans="1:8" ht="27" customHeight="1" x14ac:dyDescent="0.2">
      <c r="A47" s="1" t="s">
        <v>71</v>
      </c>
      <c r="B47" s="29"/>
      <c r="C47" s="30"/>
      <c r="D47" s="19" t="s">
        <v>72</v>
      </c>
      <c r="E47" s="2"/>
      <c r="F47" s="13">
        <f>F48</f>
        <v>58112</v>
      </c>
      <c r="G47" s="37"/>
    </row>
    <row r="48" spans="1:8" ht="25.5" x14ac:dyDescent="0.2">
      <c r="A48" s="5" t="s">
        <v>58</v>
      </c>
      <c r="B48" s="29"/>
      <c r="C48" s="30"/>
      <c r="D48" s="2"/>
      <c r="E48" s="6">
        <v>200</v>
      </c>
      <c r="F48" s="20">
        <v>58112</v>
      </c>
      <c r="G48" s="37"/>
    </row>
    <row r="49" spans="1:8" ht="25.5" x14ac:dyDescent="0.2">
      <c r="A49" s="29" t="s">
        <v>11</v>
      </c>
      <c r="B49" s="29"/>
      <c r="C49" s="32" t="s">
        <v>37</v>
      </c>
      <c r="D49" s="32"/>
      <c r="E49" s="29"/>
      <c r="F49" s="13">
        <f>F50</f>
        <v>20000</v>
      </c>
      <c r="G49" s="37"/>
    </row>
    <row r="50" spans="1:8" ht="25.5" x14ac:dyDescent="0.2">
      <c r="A50" s="1" t="s">
        <v>73</v>
      </c>
      <c r="B50" s="29"/>
      <c r="C50" s="32"/>
      <c r="D50" s="19" t="s">
        <v>74</v>
      </c>
      <c r="E50" s="2"/>
      <c r="F50" s="13">
        <f>F51</f>
        <v>20000</v>
      </c>
      <c r="G50" s="37"/>
    </row>
    <row r="51" spans="1:8" ht="25.5" x14ac:dyDescent="0.2">
      <c r="A51" s="5" t="s">
        <v>58</v>
      </c>
      <c r="B51" s="29"/>
      <c r="C51" s="32"/>
      <c r="D51" s="21"/>
      <c r="E51" s="6">
        <v>200</v>
      </c>
      <c r="F51" s="20">
        <f>45000-25000</f>
        <v>20000</v>
      </c>
      <c r="G51" s="37"/>
    </row>
    <row r="52" spans="1:8" ht="11.25" customHeight="1" x14ac:dyDescent="0.2">
      <c r="A52" s="27" t="s">
        <v>12</v>
      </c>
      <c r="B52" s="27"/>
      <c r="C52" s="28" t="s">
        <v>38</v>
      </c>
      <c r="D52" s="28"/>
      <c r="E52" s="27"/>
      <c r="F52" s="12">
        <f>F53+F66</f>
        <v>12873363.59</v>
      </c>
      <c r="G52" s="37"/>
    </row>
    <row r="53" spans="1:8" x14ac:dyDescent="0.2">
      <c r="A53" s="29" t="s">
        <v>13</v>
      </c>
      <c r="B53" s="29"/>
      <c r="C53" s="30" t="s">
        <v>39</v>
      </c>
      <c r="D53" s="30"/>
      <c r="E53" s="29"/>
      <c r="F53" s="14">
        <f>F54+F60+F62+F64+F56+F58</f>
        <v>12711525.59</v>
      </c>
      <c r="G53" s="37"/>
    </row>
    <row r="54" spans="1:8" ht="25.5" x14ac:dyDescent="0.2">
      <c r="A54" s="1" t="s">
        <v>75</v>
      </c>
      <c r="B54" s="29"/>
      <c r="C54" s="30"/>
      <c r="D54" s="19" t="s">
        <v>77</v>
      </c>
      <c r="E54" s="9"/>
      <c r="F54" s="13">
        <f>F55</f>
        <v>4441126.5500000007</v>
      </c>
      <c r="G54" s="37"/>
    </row>
    <row r="55" spans="1:8" ht="25.5" x14ac:dyDescent="0.2">
      <c r="A55" s="5" t="s">
        <v>58</v>
      </c>
      <c r="B55" s="29"/>
      <c r="C55" s="30"/>
      <c r="D55" s="22"/>
      <c r="E55" s="6">
        <v>200</v>
      </c>
      <c r="F55" s="20">
        <f>3179000-160000-73543.74+300480.59-43752.37+1603000-1033.26-200000-21784.85-342838.8-40000-58401.02+300000</f>
        <v>4441126.5500000007</v>
      </c>
      <c r="G55" s="37"/>
      <c r="H55" s="55"/>
    </row>
    <row r="56" spans="1:8" ht="25.5" x14ac:dyDescent="0.2">
      <c r="A56" s="1" t="s">
        <v>127</v>
      </c>
      <c r="B56" s="29"/>
      <c r="C56" s="30"/>
      <c r="D56" s="22" t="s">
        <v>128</v>
      </c>
      <c r="E56" s="2"/>
      <c r="F56" s="13">
        <f>F57</f>
        <v>420611.04000000004</v>
      </c>
      <c r="G56" s="37"/>
    </row>
    <row r="57" spans="1:8" ht="25.5" x14ac:dyDescent="0.2">
      <c r="A57" s="5" t="s">
        <v>58</v>
      </c>
      <c r="B57" s="29"/>
      <c r="C57" s="30"/>
      <c r="D57" s="22"/>
      <c r="E57" s="2">
        <v>200</v>
      </c>
      <c r="F57" s="20">
        <f>160000+43752.37+21784.85+136672.8+58401.02</f>
        <v>420611.04000000004</v>
      </c>
      <c r="G57" s="37"/>
    </row>
    <row r="58" spans="1:8" ht="51" x14ac:dyDescent="0.2">
      <c r="A58" s="1" t="s">
        <v>132</v>
      </c>
      <c r="B58" s="29"/>
      <c r="C58" s="30"/>
      <c r="D58" s="22" t="s">
        <v>133</v>
      </c>
      <c r="E58" s="2"/>
      <c r="F58" s="20">
        <f>F59</f>
        <v>280743</v>
      </c>
      <c r="G58" s="37"/>
    </row>
    <row r="59" spans="1:8" ht="25.5" x14ac:dyDescent="0.2">
      <c r="A59" s="5" t="s">
        <v>58</v>
      </c>
      <c r="B59" s="29"/>
      <c r="C59" s="30"/>
      <c r="D59" s="22"/>
      <c r="E59" s="2">
        <v>200</v>
      </c>
      <c r="F59" s="20">
        <f>73543.74+1033.26+206166</f>
        <v>280743</v>
      </c>
      <c r="G59" s="37"/>
    </row>
    <row r="60" spans="1:8" ht="25.5" x14ac:dyDescent="0.2">
      <c r="A60" s="1" t="s">
        <v>76</v>
      </c>
      <c r="B60" s="29"/>
      <c r="C60" s="30"/>
      <c r="D60" s="2" t="s">
        <v>78</v>
      </c>
      <c r="E60" s="3"/>
      <c r="F60" s="13">
        <f>F61</f>
        <v>2300419</v>
      </c>
      <c r="G60" s="37"/>
    </row>
    <row r="61" spans="1:8" ht="25.5" x14ac:dyDescent="0.2">
      <c r="A61" s="5" t="s">
        <v>58</v>
      </c>
      <c r="B61" s="29"/>
      <c r="C61" s="30"/>
      <c r="D61" s="22"/>
      <c r="E61" s="6">
        <v>200</v>
      </c>
      <c r="F61" s="20">
        <v>2300419</v>
      </c>
      <c r="G61" s="37"/>
    </row>
    <row r="62" spans="1:8" x14ac:dyDescent="0.2">
      <c r="A62" s="1" t="s">
        <v>97</v>
      </c>
      <c r="B62" s="29"/>
      <c r="C62" s="30"/>
      <c r="D62" s="22" t="s">
        <v>118</v>
      </c>
      <c r="E62" s="2"/>
      <c r="F62" s="20">
        <f>F63</f>
        <v>3871295</v>
      </c>
      <c r="G62" s="37"/>
    </row>
    <row r="63" spans="1:8" ht="29.25" customHeight="1" x14ac:dyDescent="0.2">
      <c r="A63" s="5" t="s">
        <v>58</v>
      </c>
      <c r="B63" s="29"/>
      <c r="C63" s="30"/>
      <c r="D63" s="22"/>
      <c r="E63" s="6">
        <v>200</v>
      </c>
      <c r="F63" s="20">
        <v>3871295</v>
      </c>
      <c r="G63" s="37"/>
    </row>
    <row r="64" spans="1:8" ht="38.25" x14ac:dyDescent="0.2">
      <c r="A64" s="1" t="s">
        <v>135</v>
      </c>
      <c r="B64" s="29"/>
      <c r="C64" s="30"/>
      <c r="D64" s="22" t="s">
        <v>131</v>
      </c>
      <c r="E64" s="2"/>
      <c r="F64" s="13">
        <f>F65</f>
        <v>1397331</v>
      </c>
      <c r="G64" s="37"/>
    </row>
    <row r="65" spans="1:7" ht="25.5" x14ac:dyDescent="0.2">
      <c r="A65" s="5" t="s">
        <v>58</v>
      </c>
      <c r="B65" s="29"/>
      <c r="C65" s="30"/>
      <c r="D65" s="22"/>
      <c r="E65" s="2">
        <v>200</v>
      </c>
      <c r="F65" s="20">
        <v>1397331</v>
      </c>
      <c r="G65" s="37"/>
    </row>
    <row r="66" spans="1:7" x14ac:dyDescent="0.2">
      <c r="A66" s="1" t="s">
        <v>119</v>
      </c>
      <c r="B66" s="29"/>
      <c r="C66" s="30" t="s">
        <v>122</v>
      </c>
      <c r="D66" s="22"/>
      <c r="E66" s="2"/>
      <c r="F66" s="13">
        <f>F67+F69</f>
        <v>161838</v>
      </c>
      <c r="G66" s="37"/>
    </row>
    <row r="67" spans="1:7" ht="38.25" x14ac:dyDescent="0.2">
      <c r="A67" s="1" t="s">
        <v>120</v>
      </c>
      <c r="B67" s="29"/>
      <c r="C67" s="30"/>
      <c r="D67" s="22" t="s">
        <v>123</v>
      </c>
      <c r="E67" s="2"/>
      <c r="F67" s="13">
        <f>F68</f>
        <v>8092.0000000000009</v>
      </c>
      <c r="G67" s="37"/>
    </row>
    <row r="68" spans="1:7" x14ac:dyDescent="0.2">
      <c r="A68" s="5" t="s">
        <v>59</v>
      </c>
      <c r="B68" s="29"/>
      <c r="C68" s="30"/>
      <c r="D68" s="22"/>
      <c r="E68" s="6">
        <v>800</v>
      </c>
      <c r="F68" s="20">
        <f>18950-1867.78-8990.33+0.11</f>
        <v>8092.0000000000009</v>
      </c>
      <c r="G68" s="37"/>
    </row>
    <row r="69" spans="1:7" ht="63.75" x14ac:dyDescent="0.2">
      <c r="A69" s="1" t="s">
        <v>121</v>
      </c>
      <c r="B69" s="29"/>
      <c r="C69" s="30"/>
      <c r="D69" s="22" t="s">
        <v>124</v>
      </c>
      <c r="E69" s="2"/>
      <c r="F69" s="13">
        <f>F70</f>
        <v>153746</v>
      </c>
      <c r="G69" s="37"/>
    </row>
    <row r="70" spans="1:7" x14ac:dyDescent="0.2">
      <c r="A70" s="5" t="s">
        <v>59</v>
      </c>
      <c r="B70" s="29"/>
      <c r="C70" s="30"/>
      <c r="D70" s="22"/>
      <c r="E70" s="6">
        <v>800</v>
      </c>
      <c r="F70" s="20">
        <f>170548-16802</f>
        <v>153746</v>
      </c>
      <c r="G70" s="37"/>
    </row>
    <row r="71" spans="1:7" x14ac:dyDescent="0.2">
      <c r="A71" s="27" t="s">
        <v>14</v>
      </c>
      <c r="B71" s="27"/>
      <c r="C71" s="28" t="s">
        <v>40</v>
      </c>
      <c r="D71" s="28"/>
      <c r="E71" s="27"/>
      <c r="F71" s="12">
        <f>F72+F75+F78</f>
        <v>9304041.3099999987</v>
      </c>
      <c r="G71" s="37"/>
    </row>
    <row r="72" spans="1:7" x14ac:dyDescent="0.2">
      <c r="A72" s="29" t="s">
        <v>47</v>
      </c>
      <c r="B72" s="29"/>
      <c r="C72" s="30" t="s">
        <v>46</v>
      </c>
      <c r="D72" s="28"/>
      <c r="E72" s="29"/>
      <c r="F72" s="14">
        <f>F73</f>
        <v>20400</v>
      </c>
      <c r="G72" s="37"/>
    </row>
    <row r="73" spans="1:7" ht="25.5" x14ac:dyDescent="0.2">
      <c r="A73" s="1" t="s">
        <v>79</v>
      </c>
      <c r="B73" s="29"/>
      <c r="C73" s="28"/>
      <c r="D73" s="2" t="s">
        <v>80</v>
      </c>
      <c r="E73" s="3"/>
      <c r="F73" s="13">
        <f>F74</f>
        <v>20400</v>
      </c>
      <c r="G73" s="37"/>
    </row>
    <row r="74" spans="1:7" ht="25.5" x14ac:dyDescent="0.2">
      <c r="A74" s="5" t="s">
        <v>58</v>
      </c>
      <c r="B74" s="29"/>
      <c r="C74" s="28"/>
      <c r="D74" s="2"/>
      <c r="E74" s="6">
        <v>200</v>
      </c>
      <c r="F74" s="20">
        <v>20400</v>
      </c>
      <c r="G74" s="37"/>
    </row>
    <row r="75" spans="1:7" x14ac:dyDescent="0.2">
      <c r="A75" s="29" t="s">
        <v>15</v>
      </c>
      <c r="B75" s="29"/>
      <c r="C75" s="30" t="s">
        <v>41</v>
      </c>
      <c r="D75" s="30"/>
      <c r="E75" s="29"/>
      <c r="F75" s="14">
        <f>F76</f>
        <v>1048000</v>
      </c>
      <c r="G75" s="37"/>
    </row>
    <row r="76" spans="1:7" ht="25.5" x14ac:dyDescent="0.2">
      <c r="A76" s="1" t="s">
        <v>126</v>
      </c>
      <c r="B76" s="29"/>
      <c r="C76" s="30"/>
      <c r="D76" s="22" t="s">
        <v>81</v>
      </c>
      <c r="E76" s="3"/>
      <c r="F76" s="13">
        <f>F77</f>
        <v>1048000</v>
      </c>
      <c r="G76" s="37"/>
    </row>
    <row r="77" spans="1:7" ht="24.75" customHeight="1" x14ac:dyDescent="0.2">
      <c r="A77" s="5" t="s">
        <v>58</v>
      </c>
      <c r="B77" s="29"/>
      <c r="C77" s="30"/>
      <c r="D77" s="22"/>
      <c r="E77" s="6">
        <v>200</v>
      </c>
      <c r="F77" s="20">
        <f>628000+180000-20000+260000</f>
        <v>1048000</v>
      </c>
      <c r="G77" s="37"/>
    </row>
    <row r="78" spans="1:7" x14ac:dyDescent="0.2">
      <c r="A78" s="29" t="s">
        <v>16</v>
      </c>
      <c r="B78" s="29"/>
      <c r="C78" s="30" t="s">
        <v>42</v>
      </c>
      <c r="D78" s="30"/>
      <c r="E78" s="29"/>
      <c r="F78" s="14">
        <f>F79+F82+F84+F86+F88+F96+F90+F94+F92</f>
        <v>8235641.3099999996</v>
      </c>
      <c r="G78" s="37"/>
    </row>
    <row r="79" spans="1:7" ht="25.5" x14ac:dyDescent="0.2">
      <c r="A79" s="1" t="s">
        <v>125</v>
      </c>
      <c r="B79" s="29"/>
      <c r="C79" s="30"/>
      <c r="D79" s="2" t="s">
        <v>85</v>
      </c>
      <c r="E79" s="2"/>
      <c r="F79" s="13">
        <f>F80+F81</f>
        <v>3799081.78</v>
      </c>
      <c r="G79" s="37"/>
    </row>
    <row r="80" spans="1:7" ht="25.5" x14ac:dyDescent="0.2">
      <c r="A80" s="5" t="s">
        <v>58</v>
      </c>
      <c r="B80" s="29"/>
      <c r="C80" s="30"/>
      <c r="D80" s="2"/>
      <c r="E80" s="6">
        <v>200</v>
      </c>
      <c r="F80" s="20">
        <f>3035714+1867.78+91500+45000+600000</f>
        <v>3774081.78</v>
      </c>
      <c r="G80" s="37"/>
    </row>
    <row r="81" spans="1:9" x14ac:dyDescent="0.2">
      <c r="A81" s="5" t="s">
        <v>59</v>
      </c>
      <c r="B81" s="29"/>
      <c r="C81" s="30"/>
      <c r="D81" s="2"/>
      <c r="E81" s="6">
        <v>800</v>
      </c>
      <c r="F81" s="20">
        <f>5000+10000+5000+5000</f>
        <v>25000</v>
      </c>
      <c r="G81" s="37"/>
    </row>
    <row r="82" spans="1:9" ht="25.5" x14ac:dyDescent="0.2">
      <c r="A82" s="1" t="s">
        <v>82</v>
      </c>
      <c r="B82" s="29"/>
      <c r="C82" s="30"/>
      <c r="D82" s="2" t="s">
        <v>86</v>
      </c>
      <c r="E82" s="24"/>
      <c r="F82" s="13">
        <f>F83</f>
        <v>61145.53</v>
      </c>
      <c r="G82" s="37"/>
    </row>
    <row r="83" spans="1:9" ht="25.5" x14ac:dyDescent="0.2">
      <c r="A83" s="23" t="s">
        <v>58</v>
      </c>
      <c r="B83" s="29"/>
      <c r="C83" s="30"/>
      <c r="D83" s="2"/>
      <c r="E83" s="6">
        <v>200</v>
      </c>
      <c r="F83" s="20">
        <f>141500-71500-38854.47+30000</f>
        <v>61145.53</v>
      </c>
      <c r="G83" s="37"/>
      <c r="I83" s="15" t="s">
        <v>98</v>
      </c>
    </row>
    <row r="84" spans="1:9" ht="25.5" x14ac:dyDescent="0.2">
      <c r="A84" s="1" t="s">
        <v>83</v>
      </c>
      <c r="B84" s="29"/>
      <c r="C84" s="30"/>
      <c r="D84" s="2" t="s">
        <v>87</v>
      </c>
      <c r="E84" s="2"/>
      <c r="F84" s="13">
        <f>F85</f>
        <v>200000</v>
      </c>
      <c r="G84" s="37"/>
    </row>
    <row r="85" spans="1:9" ht="25.5" x14ac:dyDescent="0.2">
      <c r="A85" s="5" t="s">
        <v>58</v>
      </c>
      <c r="B85" s="29"/>
      <c r="C85" s="30"/>
      <c r="D85" s="2"/>
      <c r="E85" s="6">
        <v>200</v>
      </c>
      <c r="F85" s="20">
        <f>240000-20000+50000-10000-60000</f>
        <v>200000</v>
      </c>
      <c r="G85" s="37"/>
    </row>
    <row r="86" spans="1:9" ht="25.5" x14ac:dyDescent="0.2">
      <c r="A86" s="1" t="s">
        <v>84</v>
      </c>
      <c r="B86" s="29"/>
      <c r="C86" s="30"/>
      <c r="D86" s="22" t="s">
        <v>88</v>
      </c>
      <c r="E86" s="3"/>
      <c r="F86" s="13">
        <f>F87</f>
        <v>1322624</v>
      </c>
      <c r="G86" s="37"/>
    </row>
    <row r="87" spans="1:9" ht="25.5" x14ac:dyDescent="0.2">
      <c r="A87" s="23" t="s">
        <v>58</v>
      </c>
      <c r="B87" s="29"/>
      <c r="C87" s="30"/>
      <c r="D87" s="22"/>
      <c r="E87" s="6">
        <v>200</v>
      </c>
      <c r="F87" s="20">
        <f>240000+406000-486000-10000-15790+60699+850000+200000+10000+67715</f>
        <v>1322624</v>
      </c>
      <c r="G87" s="38"/>
    </row>
    <row r="88" spans="1:9" ht="25.5" x14ac:dyDescent="0.2">
      <c r="A88" s="44" t="s">
        <v>138</v>
      </c>
      <c r="B88" s="45"/>
      <c r="C88" s="46"/>
      <c r="D88" s="47" t="s">
        <v>139</v>
      </c>
      <c r="E88" s="6"/>
      <c r="F88" s="20">
        <f>F89</f>
        <v>37000.000000000058</v>
      </c>
      <c r="G88" s="38"/>
    </row>
    <row r="89" spans="1:9" ht="25.5" x14ac:dyDescent="0.2">
      <c r="A89" s="48" t="s">
        <v>58</v>
      </c>
      <c r="B89" s="45"/>
      <c r="C89" s="46"/>
      <c r="D89" s="47"/>
      <c r="E89" s="6">
        <v>200</v>
      </c>
      <c r="F89" s="20">
        <f>593613.56+80000-300000-45000-291613.56</f>
        <v>37000.000000000058</v>
      </c>
      <c r="G89" s="38"/>
    </row>
    <row r="90" spans="1:9" ht="51" x14ac:dyDescent="0.2">
      <c r="A90" s="44" t="s">
        <v>144</v>
      </c>
      <c r="B90" s="45"/>
      <c r="C90" s="46"/>
      <c r="D90" s="47" t="s">
        <v>142</v>
      </c>
      <c r="E90" s="6"/>
      <c r="F90" s="20">
        <f>F91</f>
        <v>2500000</v>
      </c>
      <c r="G90" s="37"/>
    </row>
    <row r="91" spans="1:9" ht="25.5" x14ac:dyDescent="0.2">
      <c r="A91" s="48" t="s">
        <v>58</v>
      </c>
      <c r="B91" s="45"/>
      <c r="C91" s="46"/>
      <c r="D91" s="47"/>
      <c r="E91" s="6">
        <v>200</v>
      </c>
      <c r="F91" s="20">
        <v>2500000</v>
      </c>
      <c r="G91" s="37"/>
    </row>
    <row r="92" spans="1:9" ht="63.75" x14ac:dyDescent="0.2">
      <c r="A92" s="49" t="s">
        <v>147</v>
      </c>
      <c r="B92" s="45"/>
      <c r="C92" s="46"/>
      <c r="D92" s="50" t="s">
        <v>146</v>
      </c>
      <c r="E92" s="6"/>
      <c r="F92" s="20">
        <f>F93</f>
        <v>15790</v>
      </c>
      <c r="G92" s="37"/>
    </row>
    <row r="93" spans="1:9" ht="25.5" x14ac:dyDescent="0.2">
      <c r="A93" s="48" t="s">
        <v>58</v>
      </c>
      <c r="B93" s="45"/>
      <c r="C93" s="46"/>
      <c r="D93" s="47"/>
      <c r="E93" s="6">
        <v>200</v>
      </c>
      <c r="F93" s="20">
        <v>15790</v>
      </c>
      <c r="G93" s="37"/>
    </row>
    <row r="94" spans="1:9" ht="54.75" customHeight="1" x14ac:dyDescent="0.2">
      <c r="A94" s="49" t="s">
        <v>145</v>
      </c>
      <c r="B94" s="45"/>
      <c r="C94" s="46"/>
      <c r="D94" s="47" t="s">
        <v>143</v>
      </c>
      <c r="E94" s="6"/>
      <c r="F94" s="20">
        <f>F95</f>
        <v>300000</v>
      </c>
      <c r="G94" s="37"/>
    </row>
    <row r="95" spans="1:9" ht="25.5" x14ac:dyDescent="0.2">
      <c r="A95" s="48" t="s">
        <v>58</v>
      </c>
      <c r="B95" s="45"/>
      <c r="C95" s="46"/>
      <c r="D95" s="47"/>
      <c r="E95" s="6">
        <v>200</v>
      </c>
      <c r="F95" s="20">
        <v>300000</v>
      </c>
      <c r="G95" s="37"/>
    </row>
    <row r="96" spans="1:9" s="59" customFormat="1" ht="25.5" hidden="1" x14ac:dyDescent="0.2">
      <c r="A96" s="44" t="s">
        <v>140</v>
      </c>
      <c r="B96" s="45"/>
      <c r="C96" s="46"/>
      <c r="D96" s="47" t="s">
        <v>141</v>
      </c>
      <c r="E96" s="56"/>
      <c r="F96" s="57">
        <f>F97</f>
        <v>0</v>
      </c>
      <c r="G96" s="58"/>
    </row>
    <row r="97" spans="1:7" s="59" customFormat="1" ht="25.5" hidden="1" x14ac:dyDescent="0.2">
      <c r="A97" s="48" t="s">
        <v>58</v>
      </c>
      <c r="B97" s="45"/>
      <c r="C97" s="46"/>
      <c r="D97" s="47"/>
      <c r="E97" s="56">
        <v>200</v>
      </c>
      <c r="F97" s="57">
        <v>0</v>
      </c>
      <c r="G97" s="58"/>
    </row>
    <row r="98" spans="1:7" x14ac:dyDescent="0.2">
      <c r="A98" s="27" t="s">
        <v>17</v>
      </c>
      <c r="B98" s="27"/>
      <c r="C98" s="28" t="s">
        <v>26</v>
      </c>
      <c r="D98" s="28"/>
      <c r="E98" s="27"/>
      <c r="F98" s="12">
        <f>F99</f>
        <v>250817</v>
      </c>
      <c r="G98" s="37"/>
    </row>
    <row r="99" spans="1:7" x14ac:dyDescent="0.2">
      <c r="A99" s="29" t="s">
        <v>18</v>
      </c>
      <c r="B99" s="29"/>
      <c r="C99" s="30" t="s">
        <v>43</v>
      </c>
      <c r="D99" s="30"/>
      <c r="E99" s="29"/>
      <c r="F99" s="14">
        <f>F100+F102</f>
        <v>250817</v>
      </c>
      <c r="G99" s="37"/>
    </row>
    <row r="100" spans="1:7" ht="25.5" x14ac:dyDescent="0.2">
      <c r="A100" s="1" t="s">
        <v>89</v>
      </c>
      <c r="B100" s="29"/>
      <c r="C100" s="30"/>
      <c r="D100" s="22" t="s">
        <v>90</v>
      </c>
      <c r="E100" s="2"/>
      <c r="F100" s="13">
        <f>F101</f>
        <v>138192</v>
      </c>
      <c r="G100" s="37"/>
    </row>
    <row r="101" spans="1:7" x14ac:dyDescent="0.2">
      <c r="A101" s="5" t="s">
        <v>62</v>
      </c>
      <c r="B101" s="29"/>
      <c r="C101" s="30"/>
      <c r="D101" s="22"/>
      <c r="E101" s="9">
        <v>500</v>
      </c>
      <c r="F101" s="25">
        <v>138192</v>
      </c>
      <c r="G101" s="37"/>
    </row>
    <row r="102" spans="1:7" ht="38.25" x14ac:dyDescent="0.2">
      <c r="A102" s="1" t="s">
        <v>150</v>
      </c>
      <c r="B102" s="29"/>
      <c r="C102" s="30"/>
      <c r="D102" s="22" t="s">
        <v>149</v>
      </c>
      <c r="E102" s="2"/>
      <c r="F102" s="25">
        <f>F103</f>
        <v>112625</v>
      </c>
      <c r="G102" s="37"/>
    </row>
    <row r="103" spans="1:7" x14ac:dyDescent="0.2">
      <c r="A103" s="5" t="s">
        <v>62</v>
      </c>
      <c r="B103" s="29"/>
      <c r="C103" s="30"/>
      <c r="D103" s="22"/>
      <c r="E103" s="9">
        <v>500</v>
      </c>
      <c r="F103" s="25">
        <v>112625</v>
      </c>
      <c r="G103" s="37"/>
    </row>
    <row r="104" spans="1:7" x14ac:dyDescent="0.2">
      <c r="A104" s="27" t="s">
        <v>19</v>
      </c>
      <c r="B104" s="27"/>
      <c r="C104" s="28" t="s">
        <v>44</v>
      </c>
      <c r="D104" s="28"/>
      <c r="E104" s="27"/>
      <c r="F104" s="12">
        <f>F105+F108</f>
        <v>561862</v>
      </c>
      <c r="G104" s="37"/>
    </row>
    <row r="105" spans="1:7" x14ac:dyDescent="0.2">
      <c r="A105" s="29" t="s">
        <v>20</v>
      </c>
      <c r="B105" s="29"/>
      <c r="C105" s="30" t="s">
        <v>45</v>
      </c>
      <c r="D105" s="30"/>
      <c r="E105" s="29"/>
      <c r="F105" s="14">
        <f>F106+F110</f>
        <v>365072</v>
      </c>
      <c r="G105" s="37"/>
    </row>
    <row r="106" spans="1:7" ht="25.5" x14ac:dyDescent="0.2">
      <c r="A106" s="1" t="s">
        <v>91</v>
      </c>
      <c r="B106" s="29"/>
      <c r="C106" s="30"/>
      <c r="D106" s="22" t="s">
        <v>92</v>
      </c>
      <c r="E106" s="2"/>
      <c r="F106" s="13">
        <f>F107</f>
        <v>240972</v>
      </c>
      <c r="G106" s="37"/>
    </row>
    <row r="107" spans="1:7" x14ac:dyDescent="0.2">
      <c r="A107" s="5" t="s">
        <v>62</v>
      </c>
      <c r="B107" s="29"/>
      <c r="C107" s="30"/>
      <c r="D107" s="22"/>
      <c r="E107" s="9">
        <v>500</v>
      </c>
      <c r="F107" s="20">
        <v>240972</v>
      </c>
      <c r="G107" s="37"/>
    </row>
    <row r="108" spans="1:7" ht="38.25" x14ac:dyDescent="0.2">
      <c r="A108" s="1" t="s">
        <v>152</v>
      </c>
      <c r="B108" s="29"/>
      <c r="C108" s="30"/>
      <c r="D108" s="22" t="s">
        <v>151</v>
      </c>
      <c r="E108" s="2"/>
      <c r="F108" s="20">
        <f>F109</f>
        <v>196790</v>
      </c>
      <c r="G108" s="37"/>
    </row>
    <row r="109" spans="1:7" x14ac:dyDescent="0.2">
      <c r="A109" s="5" t="s">
        <v>62</v>
      </c>
      <c r="B109" s="29"/>
      <c r="C109" s="30"/>
      <c r="D109" s="22"/>
      <c r="E109" s="9">
        <v>500</v>
      </c>
      <c r="F109" s="20">
        <v>196790</v>
      </c>
      <c r="G109" s="37"/>
    </row>
    <row r="110" spans="1:7" ht="25.5" x14ac:dyDescent="0.2">
      <c r="A110" s="1" t="s">
        <v>114</v>
      </c>
      <c r="B110" s="22"/>
      <c r="C110" s="30"/>
      <c r="D110" s="22" t="s">
        <v>115</v>
      </c>
      <c r="E110" s="2"/>
      <c r="F110" s="13">
        <f>F111</f>
        <v>124100</v>
      </c>
      <c r="G110" s="37"/>
    </row>
    <row r="111" spans="1:7" ht="25.5" x14ac:dyDescent="0.2">
      <c r="A111" s="5" t="s">
        <v>58</v>
      </c>
      <c r="B111" s="29"/>
      <c r="C111" s="30"/>
      <c r="D111" s="26"/>
      <c r="E111" s="6">
        <v>200</v>
      </c>
      <c r="F111" s="20">
        <f>162000-30000-5000-2900</f>
        <v>124100</v>
      </c>
      <c r="G111" s="37"/>
    </row>
    <row r="112" spans="1:7" x14ac:dyDescent="0.2">
      <c r="A112" s="27" t="s">
        <v>21</v>
      </c>
      <c r="B112" s="27"/>
      <c r="C112" s="28">
        <v>1000</v>
      </c>
      <c r="D112" s="28"/>
      <c r="E112" s="27"/>
      <c r="F112" s="12">
        <f>F113+F116+F119</f>
        <v>566749.47</v>
      </c>
      <c r="G112" s="37"/>
    </row>
    <row r="113" spans="1:7" ht="18.75" customHeight="1" x14ac:dyDescent="0.2">
      <c r="A113" s="29" t="s">
        <v>49</v>
      </c>
      <c r="B113" s="29"/>
      <c r="C113" s="30" t="s">
        <v>48</v>
      </c>
      <c r="D113" s="28"/>
      <c r="E113" s="29"/>
      <c r="F113" s="14">
        <f>F114</f>
        <v>12000</v>
      </c>
      <c r="G113" s="37"/>
    </row>
    <row r="114" spans="1:7" ht="23.25" customHeight="1" x14ac:dyDescent="0.2">
      <c r="A114" s="1" t="s">
        <v>107</v>
      </c>
      <c r="B114" s="2"/>
      <c r="C114" s="28"/>
      <c r="D114" s="30" t="s">
        <v>108</v>
      </c>
      <c r="E114" s="29"/>
      <c r="F114" s="25">
        <f>F115</f>
        <v>12000</v>
      </c>
      <c r="G114" s="37"/>
    </row>
    <row r="115" spans="1:7" ht="12" customHeight="1" x14ac:dyDescent="0.2">
      <c r="A115" s="29" t="s">
        <v>109</v>
      </c>
      <c r="B115" s="29"/>
      <c r="C115" s="28"/>
      <c r="D115" s="28"/>
      <c r="E115" s="29">
        <v>300</v>
      </c>
      <c r="F115" s="25">
        <f>14400-2400</f>
        <v>12000</v>
      </c>
      <c r="G115" s="37"/>
    </row>
    <row r="116" spans="1:7" x14ac:dyDescent="0.2">
      <c r="A116" s="29" t="s">
        <v>22</v>
      </c>
      <c r="B116" s="29"/>
      <c r="C116" s="30">
        <v>1003</v>
      </c>
      <c r="D116" s="30"/>
      <c r="E116" s="29"/>
      <c r="F116" s="14">
        <f>F122+F124+F117</f>
        <v>5000</v>
      </c>
      <c r="G116" s="37"/>
    </row>
    <row r="117" spans="1:7" x14ac:dyDescent="0.2">
      <c r="A117" s="29" t="s">
        <v>22</v>
      </c>
      <c r="B117" s="29"/>
      <c r="C117" s="30"/>
      <c r="D117" s="30" t="s">
        <v>65</v>
      </c>
      <c r="E117" s="29"/>
      <c r="F117" s="14">
        <f>F118</f>
        <v>5000</v>
      </c>
      <c r="G117" s="37"/>
    </row>
    <row r="118" spans="1:7" ht="38.25" x14ac:dyDescent="0.2">
      <c r="A118" s="52" t="s">
        <v>148</v>
      </c>
      <c r="B118" s="52"/>
      <c r="C118" s="53"/>
      <c r="D118" s="53"/>
      <c r="E118" s="52">
        <v>300</v>
      </c>
      <c r="F118" s="25">
        <v>5000</v>
      </c>
      <c r="G118" s="54"/>
    </row>
    <row r="119" spans="1:7" x14ac:dyDescent="0.2">
      <c r="A119" s="27" t="s">
        <v>154</v>
      </c>
      <c r="B119" s="52"/>
      <c r="C119" s="30" t="s">
        <v>153</v>
      </c>
      <c r="D119" s="53"/>
      <c r="E119" s="52"/>
      <c r="F119" s="25">
        <f>F120</f>
        <v>549749.47</v>
      </c>
      <c r="G119" s="54"/>
    </row>
    <row r="120" spans="1:7" ht="38.25" x14ac:dyDescent="0.2">
      <c r="A120" s="1" t="s">
        <v>117</v>
      </c>
      <c r="B120" s="29"/>
      <c r="C120" s="30"/>
      <c r="D120" s="22" t="s">
        <v>116</v>
      </c>
      <c r="E120" s="9"/>
      <c r="F120" s="20">
        <f>F121</f>
        <v>549749.47</v>
      </c>
      <c r="G120" s="37"/>
    </row>
    <row r="121" spans="1:7" x14ac:dyDescent="0.2">
      <c r="A121" s="52" t="s">
        <v>155</v>
      </c>
      <c r="B121" s="29"/>
      <c r="C121" s="30"/>
      <c r="D121" s="26"/>
      <c r="E121" s="9">
        <v>300</v>
      </c>
      <c r="F121" s="25">
        <f>439953+124241-14444.53</f>
        <v>549749.47</v>
      </c>
      <c r="G121" s="37"/>
    </row>
    <row r="122" spans="1:7" ht="38.25" hidden="1" x14ac:dyDescent="0.2">
      <c r="A122" s="1" t="s">
        <v>101</v>
      </c>
      <c r="B122" s="31"/>
      <c r="C122" s="31"/>
      <c r="D122" s="22" t="s">
        <v>102</v>
      </c>
      <c r="E122" s="9"/>
      <c r="F122" s="25">
        <f>F123</f>
        <v>0</v>
      </c>
      <c r="G122" s="37"/>
    </row>
    <row r="123" spans="1:7" hidden="1" x14ac:dyDescent="0.2">
      <c r="A123" s="1" t="s">
        <v>62</v>
      </c>
      <c r="B123" s="31"/>
      <c r="C123" s="31"/>
      <c r="D123" s="22"/>
      <c r="E123" s="9">
        <v>500</v>
      </c>
      <c r="F123" s="25"/>
      <c r="G123" s="37"/>
    </row>
    <row r="124" spans="1:7" ht="25.5" hidden="1" x14ac:dyDescent="0.2">
      <c r="A124" s="1" t="s">
        <v>99</v>
      </c>
      <c r="B124" s="29"/>
      <c r="C124" s="30"/>
      <c r="D124" s="22" t="s">
        <v>100</v>
      </c>
      <c r="E124" s="9"/>
      <c r="F124" s="25">
        <f>F125</f>
        <v>0</v>
      </c>
      <c r="G124" s="37"/>
    </row>
    <row r="125" spans="1:7" hidden="1" x14ac:dyDescent="0.2">
      <c r="A125" s="1" t="s">
        <v>62</v>
      </c>
      <c r="B125" s="29"/>
      <c r="C125" s="30"/>
      <c r="D125" s="22"/>
      <c r="E125" s="9">
        <v>500</v>
      </c>
      <c r="F125" s="25"/>
      <c r="G125" s="37"/>
    </row>
    <row r="126" spans="1:7" x14ac:dyDescent="0.2">
      <c r="A126" s="27" t="s">
        <v>23</v>
      </c>
      <c r="B126" s="27"/>
      <c r="C126" s="28">
        <v>1100</v>
      </c>
      <c r="D126" s="28"/>
      <c r="E126" s="27"/>
      <c r="F126" s="12">
        <f>F127</f>
        <v>19385</v>
      </c>
      <c r="G126" s="37"/>
    </row>
    <row r="127" spans="1:7" x14ac:dyDescent="0.2">
      <c r="A127" s="29" t="s">
        <v>24</v>
      </c>
      <c r="B127" s="29"/>
      <c r="C127" s="30">
        <v>1102</v>
      </c>
      <c r="D127" s="30"/>
      <c r="E127" s="29"/>
      <c r="F127" s="14">
        <f>F128+F130+F132</f>
        <v>19385</v>
      </c>
      <c r="G127" s="37"/>
    </row>
    <row r="128" spans="1:7" ht="51" x14ac:dyDescent="0.2">
      <c r="A128" s="1" t="s">
        <v>93</v>
      </c>
      <c r="B128" s="29"/>
      <c r="C128" s="30"/>
      <c r="D128" s="22" t="s">
        <v>94</v>
      </c>
      <c r="E128" s="9"/>
      <c r="F128" s="13">
        <f>F129</f>
        <v>19385</v>
      </c>
      <c r="G128" s="37"/>
    </row>
    <row r="129" spans="1:8" ht="25.5" x14ac:dyDescent="0.2">
      <c r="A129" s="5" t="s">
        <v>58</v>
      </c>
      <c r="B129" s="29"/>
      <c r="C129" s="30"/>
      <c r="D129" s="26"/>
      <c r="E129" s="6">
        <v>200</v>
      </c>
      <c r="F129" s="20">
        <f>488200-406000-58000-4815</f>
        <v>19385</v>
      </c>
      <c r="G129" s="37"/>
    </row>
    <row r="130" spans="1:8" ht="38.25" hidden="1" x14ac:dyDescent="0.2">
      <c r="A130" s="1" t="s">
        <v>105</v>
      </c>
      <c r="B130" s="29"/>
      <c r="C130" s="30"/>
      <c r="D130" s="22" t="s">
        <v>106</v>
      </c>
      <c r="E130" s="6"/>
      <c r="F130" s="13">
        <f>F131</f>
        <v>0</v>
      </c>
      <c r="G130" s="37"/>
    </row>
    <row r="131" spans="1:8" hidden="1" x14ac:dyDescent="0.2">
      <c r="A131" s="1" t="s">
        <v>62</v>
      </c>
      <c r="B131" s="29"/>
      <c r="C131" s="30"/>
      <c r="D131" s="26"/>
      <c r="E131" s="6">
        <v>200</v>
      </c>
      <c r="F131" s="13"/>
      <c r="G131" s="37"/>
    </row>
    <row r="132" spans="1:8" ht="38.25" hidden="1" x14ac:dyDescent="0.2">
      <c r="A132" s="5" t="s">
        <v>103</v>
      </c>
      <c r="B132" s="29"/>
      <c r="C132" s="30"/>
      <c r="D132" s="22" t="s">
        <v>104</v>
      </c>
      <c r="E132" s="6"/>
      <c r="F132" s="13">
        <f>F133</f>
        <v>0</v>
      </c>
      <c r="G132" s="37"/>
    </row>
    <row r="133" spans="1:8" ht="25.5" hidden="1" x14ac:dyDescent="0.2">
      <c r="A133" s="5" t="s">
        <v>58</v>
      </c>
      <c r="B133" s="29"/>
      <c r="C133" s="30"/>
      <c r="D133" s="26"/>
      <c r="E133" s="6">
        <v>200</v>
      </c>
      <c r="F133" s="13"/>
      <c r="G133" s="37"/>
    </row>
    <row r="134" spans="1:8" x14ac:dyDescent="0.2">
      <c r="A134" s="27" t="s">
        <v>25</v>
      </c>
      <c r="B134" s="27"/>
      <c r="C134" s="28"/>
      <c r="D134" s="28"/>
      <c r="E134" s="27"/>
      <c r="F134" s="12">
        <f>F15+F40+F45+F52+F71+F98+F104+F112+F126</f>
        <v>32211020.439999998</v>
      </c>
      <c r="G134" s="38"/>
      <c r="H134" s="51"/>
    </row>
    <row r="135" spans="1:8" x14ac:dyDescent="0.2">
      <c r="A135" s="35"/>
      <c r="B135" s="35"/>
      <c r="C135" s="35"/>
      <c r="D135" s="35"/>
      <c r="E135" s="35"/>
      <c r="F135" s="36"/>
    </row>
    <row r="136" spans="1:8" x14ac:dyDescent="0.2">
      <c r="A136" s="34"/>
      <c r="B136" s="34"/>
      <c r="C136" s="34"/>
      <c r="D136" s="34"/>
      <c r="E136" s="34"/>
      <c r="F136" s="34"/>
      <c r="G136" s="38"/>
    </row>
  </sheetData>
  <mergeCells count="15">
    <mergeCell ref="D1:F1"/>
    <mergeCell ref="D2:F2"/>
    <mergeCell ref="D3:F3"/>
    <mergeCell ref="D4:F4"/>
    <mergeCell ref="D6:F6"/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  <rowBreaks count="2" manualBreakCount="2">
    <brk id="48" max="5" man="1"/>
    <brk id="9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2022-11-11T11:37:55Z</cp:lastPrinted>
  <dcterms:created xsi:type="dcterms:W3CDTF">2015-02-12T11:14:02Z</dcterms:created>
  <dcterms:modified xsi:type="dcterms:W3CDTF">2022-11-14T07:15:26Z</dcterms:modified>
</cp:coreProperties>
</file>